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小林　利行\Desktop\"/>
    </mc:Choice>
  </mc:AlternateContent>
  <xr:revisionPtr revIDLastSave="0" documentId="13_ncr:1_{BD7EB474-F35A-4BC4-BB57-164F2F6C7F5A}" xr6:coauthVersionLast="36" xr6:coauthVersionMax="45" xr10:uidLastSave="{00000000-0000-0000-0000-000000000000}"/>
  <bookViews>
    <workbookView xWindow="-120" yWindow="-120" windowWidth="29040" windowHeight="15840" xr2:uid="{5B070C19-C796-496D-92F3-E6DEED6E51B9}"/>
  </bookViews>
  <sheets>
    <sheet name="new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3" l="1"/>
  <c r="B26" i="3"/>
  <c r="B5" i="3" l="1"/>
  <c r="B6" i="3" s="1"/>
  <c r="B24" i="3"/>
  <c r="B9" i="3" l="1"/>
  <c r="B7" i="3"/>
  <c r="B28" i="3"/>
  <c r="B29" i="3"/>
  <c r="B11" i="3" l="1"/>
  <c r="B30" i="3"/>
  <c r="B32" i="3" s="1"/>
  <c r="B31" i="3"/>
  <c r="B8" i="3"/>
  <c r="B10" i="3" s="1"/>
  <c r="B13" i="3" l="1"/>
  <c r="B15" i="3"/>
  <c r="B12" i="3"/>
  <c r="B14" i="3" l="1"/>
  <c r="B16" i="3"/>
</calcChain>
</file>

<file path=xl/sharedStrings.xml><?xml version="1.0" encoding="utf-8"?>
<sst xmlns="http://schemas.openxmlformats.org/spreadsheetml/2006/main" count="32" uniqueCount="20">
  <si>
    <t>d</t>
    <phoneticPr fontId="1"/>
  </si>
  <si>
    <t>v</t>
    <phoneticPr fontId="1"/>
  </si>
  <si>
    <t>h</t>
    <phoneticPr fontId="1"/>
  </si>
  <si>
    <t>lin</t>
    <phoneticPr fontId="1"/>
  </si>
  <si>
    <t>col</t>
    <phoneticPr fontId="1"/>
  </si>
  <si>
    <t>lat (in degree)</t>
    <phoneticPr fontId="1"/>
  </si>
  <si>
    <t>lon (in degree)</t>
    <phoneticPr fontId="1"/>
  </si>
  <si>
    <t>num. of pixels in 1 tile</t>
    <phoneticPr fontId="1"/>
  </si>
  <si>
    <t>global lin</t>
    <phoneticPr fontId="1"/>
  </si>
  <si>
    <t>global col</t>
    <phoneticPr fontId="1"/>
  </si>
  <si>
    <t>lat0</t>
    <phoneticPr fontId="1"/>
  </si>
  <si>
    <t>lon0</t>
    <phoneticPr fontId="1"/>
  </si>
  <si>
    <t>r</t>
    <phoneticPr fontId="1"/>
  </si>
  <si>
    <t>lat0(v=0)</t>
    <phoneticPr fontId="1"/>
  </si>
  <si>
    <t>lon0(h=0)</t>
    <phoneticPr fontId="1"/>
  </si>
  <si>
    <t>lin(1 origin)</t>
    <phoneticPr fontId="1"/>
  </si>
  <si>
    <t>col(1 origin)</t>
    <phoneticPr fontId="1"/>
  </si>
  <si>
    <t>The center of the pixel in the upper left corner of a tile has the coordinates (0, 0).</t>
    <phoneticPr fontId="1"/>
  </si>
  <si>
    <t>Convert [latitude, longitude] into tile [v, h, lin, col]</t>
    <phoneticPr fontId="1"/>
  </si>
  <si>
    <t>Convert tile [v, h, lin, col] into [latitude, longitude]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</si>
</sst>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rgb="FF545454"/>
      <name val="Arial"/>
      <family val="2"/>
    </font>
    <font>
      <b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4" borderId="0" xfId="0" applyFill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2D5E1-8161-41B8-A31E-29311C62F1D5}">
  <dimension ref="A1:B33"/>
  <sheetViews>
    <sheetView tabSelected="1" zoomScale="75" zoomScaleNormal="75" workbookViewId="0">
      <selection activeCell="G21" sqref="G21"/>
    </sheetView>
  </sheetViews>
  <sheetFormatPr defaultRowHeight="18" x14ac:dyDescent="0.45"/>
  <cols>
    <col min="1" max="1" width="12.8984375" customWidth="1"/>
    <col min="2" max="2" width="13.59765625" customWidth="1"/>
    <col min="3" max="3" width="9.3984375" customWidth="1"/>
    <col min="4" max="4" width="9.19921875" customWidth="1"/>
    <col min="5" max="5" width="8.69921875" customWidth="1"/>
    <col min="8" max="8" width="8.5" customWidth="1"/>
  </cols>
  <sheetData>
    <row r="1" spans="1:2" ht="26.4" x14ac:dyDescent="0.45">
      <c r="A1" s="6" t="s">
        <v>18</v>
      </c>
    </row>
    <row r="2" spans="1:2" x14ac:dyDescent="0.45">
      <c r="A2" t="s">
        <v>5</v>
      </c>
      <c r="B2" s="1">
        <v>50.32</v>
      </c>
    </row>
    <row r="3" spans="1:2" x14ac:dyDescent="0.45">
      <c r="A3" t="s">
        <v>6</v>
      </c>
      <c r="B3" s="1">
        <v>-179.99</v>
      </c>
    </row>
    <row r="4" spans="1:2" x14ac:dyDescent="0.45">
      <c r="A4" t="s">
        <v>7</v>
      </c>
      <c r="B4" s="5">
        <v>4800</v>
      </c>
    </row>
    <row r="5" spans="1:2" hidden="1" x14ac:dyDescent="0.45">
      <c r="A5" t="s">
        <v>0</v>
      </c>
      <c r="B5">
        <f>180/B4/18</f>
        <v>2.0833333333333333E-3</v>
      </c>
    </row>
    <row r="6" spans="1:2" hidden="1" x14ac:dyDescent="0.45">
      <c r="A6" t="s">
        <v>13</v>
      </c>
      <c r="B6">
        <f>90-B5/2</f>
        <v>89.998958333333334</v>
      </c>
    </row>
    <row r="7" spans="1:2" hidden="1" x14ac:dyDescent="0.45">
      <c r="A7" t="s">
        <v>14</v>
      </c>
      <c r="B7">
        <f>-180+B5/2</f>
        <v>-179.99895833333332</v>
      </c>
    </row>
    <row r="8" spans="1:2" hidden="1" x14ac:dyDescent="0.45">
      <c r="A8" t="s">
        <v>12</v>
      </c>
      <c r="B8">
        <f>COS((B6-(B9-1)*B5)*PI()/180)</f>
        <v>0.63850200591719908</v>
      </c>
    </row>
    <row r="9" spans="1:2" hidden="1" x14ac:dyDescent="0.45">
      <c r="A9" s="4" t="s">
        <v>8</v>
      </c>
      <c r="B9" s="4">
        <f>ROUND((B6-B2)/B5,0)+1</f>
        <v>19047</v>
      </c>
    </row>
    <row r="10" spans="1:2" hidden="1" x14ac:dyDescent="0.45">
      <c r="A10" s="4" t="s">
        <v>9</v>
      </c>
      <c r="B10" s="4">
        <f>ROUND((B3*B8-B7)/B5,0)+1</f>
        <v>31237</v>
      </c>
    </row>
    <row r="11" spans="1:2" s="4" customFormat="1" hidden="1" x14ac:dyDescent="0.45">
      <c r="A11" s="4" t="s">
        <v>15</v>
      </c>
      <c r="B11" s="4">
        <f>MOD(B9-0.5,B4)+0.5</f>
        <v>4647</v>
      </c>
    </row>
    <row r="12" spans="1:2" s="4" customFormat="1" hidden="1" x14ac:dyDescent="0.45">
      <c r="A12" s="4" t="s">
        <v>16</v>
      </c>
      <c r="B12" s="4">
        <f>MOD(B10-0.5,B4)+0.5</f>
        <v>2437</v>
      </c>
    </row>
    <row r="13" spans="1:2" x14ac:dyDescent="0.45">
      <c r="A13" s="4" t="s">
        <v>1</v>
      </c>
      <c r="B13" s="3">
        <f>(B9-B11)/B4</f>
        <v>3</v>
      </c>
    </row>
    <row r="14" spans="1:2" x14ac:dyDescent="0.45">
      <c r="A14" s="4" t="s">
        <v>2</v>
      </c>
      <c r="B14" s="3">
        <f>(B10-B12)/B4</f>
        <v>6</v>
      </c>
    </row>
    <row r="15" spans="1:2" x14ac:dyDescent="0.45">
      <c r="A15" s="4" t="s">
        <v>3</v>
      </c>
      <c r="B15" s="3">
        <f>B11-1</f>
        <v>4646</v>
      </c>
    </row>
    <row r="16" spans="1:2" x14ac:dyDescent="0.45">
      <c r="A16" s="4" t="s">
        <v>4</v>
      </c>
      <c r="B16" s="3">
        <f>B12-1</f>
        <v>2436</v>
      </c>
    </row>
    <row r="17" spans="1:2" x14ac:dyDescent="0.45">
      <c r="A17" s="2" t="s">
        <v>17</v>
      </c>
    </row>
    <row r="19" spans="1:2" ht="26.4" x14ac:dyDescent="0.45">
      <c r="A19" s="6" t="s">
        <v>19</v>
      </c>
    </row>
    <row r="20" spans="1:2" x14ac:dyDescent="0.45">
      <c r="A20" t="s">
        <v>1</v>
      </c>
      <c r="B20" s="1">
        <v>3</v>
      </c>
    </row>
    <row r="21" spans="1:2" x14ac:dyDescent="0.45">
      <c r="A21" t="s">
        <v>2</v>
      </c>
      <c r="B21" s="1">
        <v>6</v>
      </c>
    </row>
    <row r="22" spans="1:2" s="4" customFormat="1" x14ac:dyDescent="0.45">
      <c r="A22" s="4" t="s">
        <v>3</v>
      </c>
      <c r="B22" s="1">
        <v>4646</v>
      </c>
    </row>
    <row r="23" spans="1:2" s="4" customFormat="1" x14ac:dyDescent="0.45">
      <c r="A23" s="4" t="s">
        <v>4</v>
      </c>
      <c r="B23" s="1">
        <v>2436</v>
      </c>
    </row>
    <row r="24" spans="1:2" hidden="1" x14ac:dyDescent="0.45">
      <c r="A24" t="s">
        <v>0</v>
      </c>
      <c r="B24">
        <f>180/B25/18</f>
        <v>2.0833333333333333E-3</v>
      </c>
    </row>
    <row r="25" spans="1:2" x14ac:dyDescent="0.45">
      <c r="A25" t="s">
        <v>7</v>
      </c>
      <c r="B25" s="5">
        <v>4800</v>
      </c>
    </row>
    <row r="26" spans="1:2" hidden="1" x14ac:dyDescent="0.45">
      <c r="A26" s="4" t="s">
        <v>15</v>
      </c>
      <c r="B26" s="4">
        <f>B22+1</f>
        <v>4647</v>
      </c>
    </row>
    <row r="27" spans="1:2" hidden="1" x14ac:dyDescent="0.45">
      <c r="A27" s="4" t="s">
        <v>16</v>
      </c>
      <c r="B27" s="4">
        <f>B23+1</f>
        <v>2437</v>
      </c>
    </row>
    <row r="28" spans="1:2" hidden="1" x14ac:dyDescent="0.45">
      <c r="A28" t="s">
        <v>10</v>
      </c>
      <c r="B28">
        <f>90-B20*10-B24/2</f>
        <v>59.998958333333334</v>
      </c>
    </row>
    <row r="29" spans="1:2" hidden="1" x14ac:dyDescent="0.45">
      <c r="A29" t="s">
        <v>11</v>
      </c>
      <c r="B29">
        <f>-180+B21*10+B24/2</f>
        <v>-119.99895833333333</v>
      </c>
    </row>
    <row r="30" spans="1:2" hidden="1" x14ac:dyDescent="0.45">
      <c r="A30" t="s">
        <v>12</v>
      </c>
      <c r="B30">
        <f>COS((B28-(B26-1)*B24)*PI()/180)</f>
        <v>0.63850200591719908</v>
      </c>
    </row>
    <row r="31" spans="1:2" x14ac:dyDescent="0.45">
      <c r="A31" s="4" t="s">
        <v>5</v>
      </c>
      <c r="B31" s="3">
        <f>B28-(B26-1)*B24</f>
        <v>50.319791666666667</v>
      </c>
    </row>
    <row r="32" spans="1:2" x14ac:dyDescent="0.45">
      <c r="A32" s="4" t="s">
        <v>6</v>
      </c>
      <c r="B32" s="3">
        <f>((B27-1)*B24+B29)/B30</f>
        <v>-179.98997226053612</v>
      </c>
    </row>
    <row r="33" spans="1:1" x14ac:dyDescent="0.45">
      <c r="A33" s="2" t="s">
        <v>17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利行</dc:creator>
  <cp:lastModifiedBy>小林　利行</cp:lastModifiedBy>
  <dcterms:created xsi:type="dcterms:W3CDTF">2018-08-16T01:29:26Z</dcterms:created>
  <dcterms:modified xsi:type="dcterms:W3CDTF">2023-10-06T03:31:37Z</dcterms:modified>
</cp:coreProperties>
</file>